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dd9da1d52e1f5f/Documents/"/>
    </mc:Choice>
  </mc:AlternateContent>
  <xr:revisionPtr revIDLastSave="0" documentId="8_{2B80BA53-5971-4D63-B0D3-129CFFAE74D4}" xr6:coauthVersionLast="47" xr6:coauthVersionMax="47" xr10:uidLastSave="{00000000-0000-0000-0000-000000000000}"/>
  <bookViews>
    <workbookView xWindow="-120" yWindow="-120" windowWidth="29040" windowHeight="15840" xr2:uid="{C14271DC-6E57-4766-B0F3-C7763F7D56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1" l="1"/>
  <c r="C32" i="1"/>
  <c r="E31" i="1"/>
  <c r="E30" i="1"/>
  <c r="E29" i="1"/>
  <c r="E28" i="1"/>
  <c r="E27" i="1"/>
  <c r="E26" i="1"/>
  <c r="E25" i="1"/>
  <c r="E24" i="1"/>
  <c r="E22" i="1"/>
  <c r="E21" i="1"/>
  <c r="E20" i="1"/>
  <c r="P19" i="1"/>
  <c r="L19" i="1"/>
  <c r="E19" i="1"/>
  <c r="L18" i="1"/>
  <c r="L17" i="1"/>
  <c r="E17" i="1"/>
  <c r="E16" i="1"/>
  <c r="E32" i="1" s="1"/>
  <c r="G13" i="1"/>
  <c r="G34" i="1" s="1"/>
  <c r="P25" i="1" s="1"/>
  <c r="P27" i="1" s="1"/>
  <c r="M24" i="1" s="1"/>
  <c r="C13" i="1"/>
  <c r="C34" i="1" s="1"/>
  <c r="P12" i="1"/>
  <c r="P14" i="1" s="1"/>
  <c r="P21" i="1" s="1"/>
  <c r="L12" i="1"/>
  <c r="E12" i="1"/>
  <c r="L11" i="1"/>
  <c r="E11" i="1"/>
  <c r="L10" i="1"/>
  <c r="L9" i="1"/>
  <c r="E9" i="1"/>
  <c r="M7" i="1"/>
  <c r="E7" i="1"/>
  <c r="M12" i="1" l="1"/>
  <c r="M19" i="1"/>
  <c r="M14" i="1"/>
  <c r="M21" i="1" s="1"/>
  <c r="E13" i="1"/>
  <c r="E34" i="1" s="1"/>
  <c r="M25" i="1" s="1"/>
  <c r="M27" i="1" s="1"/>
</calcChain>
</file>

<file path=xl/sharedStrings.xml><?xml version="1.0" encoding="utf-8"?>
<sst xmlns="http://schemas.openxmlformats.org/spreadsheetml/2006/main" count="95" uniqueCount="64">
  <si>
    <t>INCOME &amp; EXPENDITURE ACCOUNT</t>
  </si>
  <si>
    <t>BALANCE SHEET</t>
  </si>
  <si>
    <t>BUDGET</t>
  </si>
  <si>
    <t>ACTUAL</t>
  </si>
  <si>
    <t>2023/24</t>
  </si>
  <si>
    <t>2022/23</t>
  </si>
  <si>
    <t>31/03/24</t>
  </si>
  <si>
    <t>31/03/23</t>
  </si>
  <si>
    <t>Income</t>
  </si>
  <si>
    <t>Assets</t>
  </si>
  <si>
    <t>Precept</t>
  </si>
  <si>
    <t>Cash at bank</t>
  </si>
  <si>
    <t>New homes bonus</t>
  </si>
  <si>
    <t>Debtors:</t>
  </si>
  <si>
    <t>Donations</t>
  </si>
  <si>
    <t xml:space="preserve">  VAT refundable</t>
  </si>
  <si>
    <t>Grants (EHC/HCC/Crofton locality budget)</t>
  </si>
  <si>
    <t xml:space="preserve">  Sacombe signs refundable</t>
  </si>
  <si>
    <t>x</t>
  </si>
  <si>
    <t>Sundry income</t>
  </si>
  <si>
    <t xml:space="preserve">  Band / Marquee deposit</t>
  </si>
  <si>
    <t>Advertisiing income</t>
  </si>
  <si>
    <t xml:space="preserve">  Water paid in advance</t>
  </si>
  <si>
    <t>Expenditure</t>
  </si>
  <si>
    <t>Less: Liabilities</t>
  </si>
  <si>
    <t>Parish maintenance</t>
  </si>
  <si>
    <t>Creditors:</t>
  </si>
  <si>
    <t>Churchyard maintenance</t>
  </si>
  <si>
    <t xml:space="preserve">  Advertising income in advance</t>
  </si>
  <si>
    <t>Unspecified Parish Projects</t>
  </si>
  <si>
    <t xml:space="preserve">  Deferred income</t>
  </si>
  <si>
    <t>Newsletter (net of LMPCC &amp; GMPC contributions)</t>
  </si>
  <si>
    <t xml:space="preserve">  Platinum Jubilee unpaid</t>
  </si>
  <si>
    <t>Clerk's salary &amp; allowance</t>
  </si>
  <si>
    <t>Summer Event (net of receipts)</t>
  </si>
  <si>
    <t>24 June</t>
  </si>
  <si>
    <t>Christmas prizes / Pantomime (net of receipts)</t>
  </si>
  <si>
    <t>Coronation Street Party</t>
  </si>
  <si>
    <t>06 May</t>
  </si>
  <si>
    <t>Representing:</t>
  </si>
  <si>
    <t>Stationery &amp; sundry</t>
  </si>
  <si>
    <t>General fund at 01/04/23</t>
  </si>
  <si>
    <t>HAPTC Subscription</t>
  </si>
  <si>
    <t>Surplus/(Deficit) for year</t>
  </si>
  <si>
    <t>Website</t>
  </si>
  <si>
    <t>Defibrillator</t>
  </si>
  <si>
    <t>General fund at 31/03/24</t>
  </si>
  <si>
    <t>Insurance</t>
  </si>
  <si>
    <t>BUDGET 2023/24</t>
  </si>
  <si>
    <t>Meetings/Election expenses</t>
  </si>
  <si>
    <t>1.  Sundry income includes advertising income (10 x £120) and allotments rental (£300)</t>
  </si>
  <si>
    <t>Utilities</t>
  </si>
  <si>
    <t>2.  Parish maintenance is Stuart Kirkham ('normal') and dog bin emptying (2022/23, plus 10% inflation)</t>
  </si>
  <si>
    <t>Miscellaneous expenses</t>
  </si>
  <si>
    <t>3.  Unspecified parish projects include possible seating/picnic benches at Horses' Meadow</t>
  </si>
  <si>
    <t>4.  Newsletter, as 2022/23, plus 20% to reflect increase in number of pages to account for ads (10)</t>
  </si>
  <si>
    <t>(Herts Display), plus 10% inflation (Herts Display only); no contribution from LMPCC or GMC</t>
  </si>
  <si>
    <t>Excess of income over expenditure</t>
  </si>
  <si>
    <t>5.  Clerk's salary (£3,300 p.a. taxable) &amp; allowance (£6 p.w. non-taxable), plus 22.1% (basis SCP5)</t>
  </si>
  <si>
    <t>6.  Summer Event comprises marquee (£2,100 committed), DJ (£350), band (£400),</t>
  </si>
  <si>
    <t>viking reenactment (£400), generator (£1,000)</t>
  </si>
  <si>
    <t>7.  Utilities (water) assumes meter turned off Oct to Mar and metered consumption estimated Apr to Sept</t>
  </si>
  <si>
    <t>8.  All other expenses as 2022/23, plus 10% inflation</t>
  </si>
  <si>
    <t>LITTLE MUNDEN PARISH COUNCIL SUMMARY OF ACCOUNTS 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</si>
</sst>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_(* &quot;£&quot;#,##0_);_(* \(&quot;£&quot;#,##0\)"/>
    <numFmt numFmtId="165" formatCode="&quot;£&quot;#,##0"/>
    <numFmt numFmtId="166" formatCode="_(* #,##0_);_(* \(#,##0\)"/>
    <numFmt numFmtId="167" formatCode="&quot;$&quot;#,##0.00_);\(&quot;$&quot;#,##0.00\)"/>
  </numFmts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i/>
      <sz val="9"/>
      <color theme="8"/>
      <name val="Arial"/>
      <family val="2"/>
    </font>
    <font>
      <b/>
      <sz val="9"/>
      <color rgb="FF0070C0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i/>
      <sz val="9"/>
      <color theme="8"/>
      <name val="Arial"/>
      <family val="2"/>
    </font>
    <font>
      <sz val="9"/>
      <color rgb="FF0070C0"/>
      <name val="Arial"/>
      <family val="2"/>
    </font>
    <font>
      <i/>
      <sz val="9"/>
      <color theme="8" tint="0.59999389629810485"/>
      <name val="Arial"/>
      <family val="2"/>
    </font>
    <font>
      <sz val="9"/>
      <color theme="8"/>
      <name val="Arial"/>
      <family val="2"/>
    </font>
    <font>
      <sz val="9"/>
      <color rgb="FFFF0000"/>
      <name val="Arial"/>
      <family val="2"/>
    </font>
    <font>
      <b/>
      <i/>
      <sz val="8"/>
      <color theme="8"/>
      <name val="Arial"/>
      <family val="2"/>
    </font>
    <font>
      <sz val="8"/>
      <color theme="8"/>
      <name val="Arial"/>
      <family val="2"/>
    </font>
    <font>
      <i/>
      <sz val="9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4" fontId="2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4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4" fontId="8" fillId="0" borderId="1" xfId="0" applyNumberFormat="1" applyFont="1" applyBorder="1" applyAlignment="1" applyProtection="1">
      <alignment vertical="center"/>
      <protection locked="0"/>
    </xf>
    <xf numFmtId="4" fontId="8" fillId="0" borderId="0" xfId="0" applyNumberFormat="1" applyFont="1" applyAlignment="1" applyProtection="1">
      <alignment vertical="center"/>
      <protection locked="0"/>
    </xf>
    <xf numFmtId="49" fontId="5" fillId="0" borderId="0" xfId="0" applyNumberFormat="1" applyFont="1" applyAlignment="1" applyProtection="1">
      <alignment horizontal="right" vertical="center"/>
      <protection locked="0"/>
    </xf>
    <xf numFmtId="164" fontId="10" fillId="0" borderId="0" xfId="0" applyNumberFormat="1" applyFont="1" applyAlignment="1" applyProtection="1">
      <alignment vertical="center"/>
      <protection locked="0"/>
    </xf>
    <xf numFmtId="165" fontId="11" fillId="0" borderId="0" xfId="0" applyNumberFormat="1" applyFont="1" applyAlignment="1" applyProtection="1">
      <alignment vertical="center"/>
      <protection locked="0"/>
    </xf>
    <xf numFmtId="164" fontId="8" fillId="0" borderId="0" xfId="0" applyNumberFormat="1" applyFont="1" applyAlignment="1" applyProtection="1">
      <alignment vertical="center"/>
      <protection locked="0"/>
    </xf>
    <xf numFmtId="166" fontId="8" fillId="0" borderId="1" xfId="0" applyNumberFormat="1" applyFont="1" applyBorder="1" applyAlignment="1" applyProtection="1">
      <alignment vertical="center"/>
      <protection locked="0"/>
    </xf>
    <xf numFmtId="166" fontId="8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166" fontId="12" fillId="2" borderId="0" xfId="0" applyNumberFormat="1" applyFont="1" applyFill="1" applyAlignment="1" applyProtection="1">
      <alignment vertical="center"/>
      <protection locked="0"/>
    </xf>
    <xf numFmtId="3" fontId="11" fillId="0" borderId="0" xfId="0" applyNumberFormat="1" applyFont="1" applyAlignment="1" applyProtection="1">
      <alignment vertical="center"/>
      <protection locked="0"/>
    </xf>
    <xf numFmtId="166" fontId="2" fillId="0" borderId="0" xfId="0" applyNumberFormat="1" applyFont="1" applyAlignment="1" applyProtection="1">
      <alignment horizontal="right" vertical="center"/>
      <protection locked="0"/>
    </xf>
    <xf numFmtId="166" fontId="10" fillId="0" borderId="0" xfId="0" applyNumberFormat="1" applyFont="1" applyAlignment="1" applyProtection="1">
      <alignment vertical="center"/>
      <protection locked="0"/>
    </xf>
    <xf numFmtId="41" fontId="8" fillId="0" borderId="0" xfId="0" applyNumberFormat="1" applyFont="1" applyAlignment="1" applyProtection="1">
      <alignment vertical="center"/>
      <protection locked="0"/>
    </xf>
    <xf numFmtId="166" fontId="8" fillId="0" borderId="2" xfId="0" applyNumberFormat="1" applyFont="1" applyBorder="1" applyAlignment="1" applyProtection="1">
      <alignment vertical="center"/>
      <protection locked="0"/>
    </xf>
    <xf numFmtId="41" fontId="8" fillId="0" borderId="2" xfId="0" applyNumberFormat="1" applyFont="1" applyBorder="1" applyAlignment="1" applyProtection="1">
      <alignment vertical="center"/>
      <protection locked="0"/>
    </xf>
    <xf numFmtId="3" fontId="8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horizontal="right" vertical="center"/>
      <protection locked="0"/>
    </xf>
    <xf numFmtId="164" fontId="10" fillId="0" borderId="3" xfId="0" applyNumberFormat="1" applyFont="1" applyBorder="1" applyAlignment="1" applyProtection="1">
      <alignment vertical="center"/>
      <protection locked="0"/>
    </xf>
    <xf numFmtId="164" fontId="8" fillId="0" borderId="3" xfId="0" applyNumberFormat="1" applyFont="1" applyBorder="1" applyAlignment="1" applyProtection="1">
      <alignment vertical="center"/>
      <protection locked="0"/>
    </xf>
    <xf numFmtId="3" fontId="8" fillId="0" borderId="2" xfId="0" applyNumberFormat="1" applyFont="1" applyBorder="1" applyAlignment="1" applyProtection="1">
      <alignment vertical="center"/>
      <protection locked="0"/>
    </xf>
    <xf numFmtId="4" fontId="3" fillId="0" borderId="0" xfId="0" applyNumberFormat="1" applyFont="1" applyAlignment="1" applyProtection="1">
      <alignment vertical="center"/>
      <protection locked="0"/>
    </xf>
    <xf numFmtId="166" fontId="3" fillId="0" borderId="0" xfId="0" applyNumberFormat="1" applyFont="1" applyAlignment="1" applyProtection="1">
      <alignment vertical="center"/>
      <protection locked="0"/>
    </xf>
    <xf numFmtId="166" fontId="8" fillId="0" borderId="4" xfId="0" applyNumberFormat="1" applyFont="1" applyBorder="1" applyAlignment="1" applyProtection="1">
      <alignment vertical="center"/>
      <protection locked="0"/>
    </xf>
    <xf numFmtId="49" fontId="13" fillId="0" borderId="0" xfId="0" applyNumberFormat="1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166" fontId="14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166" fontId="8" fillId="0" borderId="0" xfId="0" applyNumberFormat="1" applyFont="1" applyAlignment="1" applyProtection="1">
      <alignment horizontal="center" vertical="center"/>
      <protection locked="0"/>
    </xf>
    <xf numFmtId="166" fontId="8" fillId="0" borderId="0" xfId="0" applyNumberFormat="1" applyFont="1" applyAlignment="1">
      <alignment vertical="center"/>
    </xf>
    <xf numFmtId="166" fontId="9" fillId="0" borderId="0" xfId="0" applyNumberFormat="1" applyFont="1" applyAlignment="1" applyProtection="1">
      <alignment horizontal="right" vertical="center"/>
      <protection locked="0"/>
    </xf>
    <xf numFmtId="2" fontId="8" fillId="0" borderId="0" xfId="0" applyNumberFormat="1" applyFont="1" applyAlignment="1" applyProtection="1">
      <alignment vertical="center"/>
      <protection locked="0"/>
    </xf>
    <xf numFmtId="166" fontId="2" fillId="0" borderId="0" xfId="0" applyNumberFormat="1" applyFont="1" applyAlignment="1">
      <alignment horizontal="right" vertical="center"/>
    </xf>
    <xf numFmtId="166" fontId="3" fillId="0" borderId="0" xfId="0" applyNumberFormat="1" applyFont="1" applyAlignment="1" applyProtection="1">
      <alignment horizontal="right" vertical="center"/>
      <protection locked="0"/>
    </xf>
    <xf numFmtId="166" fontId="8" fillId="0" borderId="0" xfId="0" applyNumberFormat="1" applyFont="1" applyAlignment="1" applyProtection="1">
      <alignment horizontal="right" vertical="center"/>
      <protection locked="0"/>
    </xf>
    <xf numFmtId="2" fontId="8" fillId="0" borderId="0" xfId="0" applyNumberFormat="1" applyFont="1" applyAlignment="1" applyProtection="1">
      <alignment horizontal="right" vertical="center"/>
      <protection locked="0"/>
    </xf>
    <xf numFmtId="166" fontId="17" fillId="0" borderId="0" xfId="0" applyNumberFormat="1" applyFont="1" applyAlignment="1" applyProtection="1">
      <alignment vertical="center"/>
      <protection locked="0"/>
    </xf>
    <xf numFmtId="164" fontId="10" fillId="0" borderId="2" xfId="0" applyNumberFormat="1" applyFont="1" applyBorder="1" applyAlignment="1" applyProtection="1">
      <alignment vertical="center"/>
      <protection locked="0"/>
    </xf>
    <xf numFmtId="164" fontId="8" fillId="0" borderId="2" xfId="0" applyNumberFormat="1" applyFont="1" applyBorder="1" applyAlignment="1" applyProtection="1">
      <alignment vertical="center"/>
      <protection locked="0"/>
    </xf>
    <xf numFmtId="4" fontId="8" fillId="0" borderId="0" xfId="0" applyNumberFormat="1" applyFont="1" applyAlignment="1" applyProtection="1">
      <alignment horizontal="right" vertical="center"/>
      <protection locked="0"/>
    </xf>
    <xf numFmtId="4" fontId="8" fillId="0" borderId="0" xfId="0" applyNumberFormat="1" applyFont="1" applyAlignment="1">
      <alignment vertical="center"/>
    </xf>
    <xf numFmtId="0" fontId="16" fillId="0" borderId="0" xfId="0" applyFont="1" applyAlignment="1" applyProtection="1">
      <alignment horizontal="lef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0" xfId="0" applyNumberFormat="1" applyFont="1" applyAlignment="1">
      <alignment horizontal="right" vertical="center"/>
    </xf>
    <xf numFmtId="0" fontId="18" fillId="0" borderId="0" xfId="0" applyFont="1" applyAlignment="1" applyProtection="1">
      <alignment vertical="center"/>
      <protection locked="0"/>
    </xf>
    <xf numFmtId="167" fontId="8" fillId="0" borderId="0" xfId="0" applyNumberFormat="1" applyFont="1" applyAlignment="1" applyProtection="1">
      <alignment vertical="center"/>
      <protection locked="0"/>
    </xf>
    <xf numFmtId="2" fontId="3" fillId="0" borderId="0" xfId="0" applyNumberFormat="1" applyFont="1" applyAlignment="1" applyProtection="1">
      <alignment horizontal="right" vertical="center"/>
      <protection locked="0"/>
    </xf>
    <xf numFmtId="2" fontId="2" fillId="0" borderId="0" xfId="0" applyNumberFormat="1" applyFont="1" applyAlignment="1" applyProtection="1">
      <alignment horizontal="right" vertical="center"/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29166C9-769E-45C5-9168-A485C06D2CB3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0AA6BB3-C431-46A7-8C33-2DC16E15F2B5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40B8BBF-EAB7-468D-BCEF-6685248D221C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984E080-BF00-4318-A77D-D9B419E3B87F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1DD5D37-9235-49A3-A5F3-50FF5CC1E4C7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0C1D963-9964-4D4A-A232-4E388D4D8249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592C62C-06E8-4C01-926A-02EB7374BA7B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EFAF0A1-F04D-4FF3-BB60-31C0F4683B42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06022B7-52D1-4A34-AF2E-8009B1687716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78A3B3D-DD33-439C-AF3A-5900E0030643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1388239-996B-4EF4-B614-7231AE46A5FA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B8EE5F6-1F8A-4431-A97B-1136726EBC5E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FD861F8-540E-4C52-8DD1-4055E9610741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46FE99D-6278-4414-82EB-8EBA25E54A8B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EF8CAA6-56F4-466B-A9A2-E35FC6346CCE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6D305A4-31CB-4F46-9F4C-CD8DA7240486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ADDEA9E-D1D0-44AF-BF33-A45CF0D9EA86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8E06A37-B4B5-41DB-B481-65964D61D7D4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0AF345C-6DEB-4CE0-8642-5425BC96B671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B571F56B-0622-4FD9-BF13-D37C932FBFDE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11DDFFD-ADEB-427D-BAF7-DBDF98B02480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661DAEF-BCAA-49B0-8B93-357B23B2352E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AEB49FD-76F7-4EB1-97D1-235585A7B312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055B8B8-3826-4EB5-BB47-E4A11567262D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8790777-FF7F-4511-8CB7-8E74D9A82500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6633CAD-02F6-43C2-82B0-6B928D1914ED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9C54AFE-AF2D-41B2-BD0A-0C5930688CF5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65770CE-34DB-402C-9FEE-99836819BE4E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FD5646A-0D05-46F4-997A-15486ED7A9E0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75FFA3D-C0BB-49DF-9DFC-33EC5E127C73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AC20643-598B-4364-AF0A-B9DB7B848256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11A2C0F-FABC-405D-A4FD-33331BBC0EA7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FEFF329-80E1-4FF5-8604-078F899674AA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4415704-DB56-4DBD-943D-16707DD1E073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7AD06A1-2632-470F-8B7B-0140964E35CD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6A004CAF-90C6-4189-8288-8D0E15375639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DE5E7374-08B1-4B4C-9517-AEB0A3B49E3B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6C1D552-B80D-4B1F-AB1C-3B548513E744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B61DBBE-626F-478D-B811-41FF3D3B4747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939AC2-1200-46A7-9797-FB575CA534FD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ACD300DE-368E-4E7B-800C-483577A899ED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F735F3CF-2FE2-4E6A-AF79-D8E40266BDCB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AE62448-1ACF-4CC2-A523-3D0E7149E9CD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56910B7-9F1B-49B9-A565-F9045EB409FA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B26EA181-E3BF-4577-ACFC-A7FD52C0E39F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54F30BF-C96C-4C9A-8D8B-89CC052F09CC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B5AFE1BE-0413-48B9-8629-2D39B22FF5AF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F722908-EDC3-4800-8EE7-6E69B5F87FB5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AF6CC928-506A-400B-A4DC-34CA75E9F37D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0B20F9E-89FE-415C-82F3-8C8C3CDCC002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91E9A9A1-AE01-4E49-9787-866693D93557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6CDADDF5-7D20-4242-939A-AA1125980439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71EF004-072D-4A49-A27C-232CC05EAC90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2071B56A-E835-4F1D-9F56-F7EA10606353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52F97AF-D74F-496C-A568-83E6F6771DED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F674433A-3435-4FD4-A0B5-D843F76EC828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DB32109-FF67-4E6B-BD5A-6F09FFBE5DC8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D0B4007E-EC2D-4555-8016-DEBF3F8979A9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98BA2C51-D521-48CA-A866-0A456C6E0D13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C0ADE58C-DF1A-4879-91C4-490A65F1E847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F765842-AB5D-4E10-B77D-2966A97B7CE3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C5C13593-F694-41BE-99D0-0368D6E122BF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3B39A217-A434-492C-ABC0-7BAE0982989A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7F9E1678-13D1-425E-99A8-EE5D2884D978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88A8ED2-FA46-49D9-9A47-36925EB9961F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F970D3E-B15C-40AC-B457-17737B0D3760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CA36397B-05D4-4B90-AF93-971FC07276F6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13D7D1A0-3B35-4429-A937-36FE6E804C61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64E7A298-BC0C-4D1F-83C2-44972E432189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E3552F80-D457-42EC-B2E7-538451AC904E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C1DE6946-698F-4010-BFD1-BED88864E852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8074614-B523-4B0F-86E8-F37EA98405BD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3FD50824-DE5F-462C-8150-9C6E3437E844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AEF77CEB-1780-4AB4-AAFD-2CA12B247167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05D0F20-DED1-4A66-9D76-C4AEA724E44A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3BBE9E8-6891-47F5-9224-D4999F6E7923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8C69186-7BE8-4DC0-AF90-6026765F61D0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96B3C4BA-599E-41BC-BF49-4032956A779F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F8873EB5-4FE5-43B2-89BE-FBDCABDC5493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C78B653A-676D-4075-9102-9D52555B1EAB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4798130C-46F2-4932-ACFE-CDB7164B97E1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FFF2604-1EBA-42BA-9CCF-DA001988F44F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B7FE560C-A52E-40F9-82D2-9C141DDF90BA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A4517DFD-E4C9-4504-B653-D9627384ABBA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94CDA96-D814-49FE-B825-7CDD55471674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C80E1C8E-A5B6-4105-9073-72E665F8D668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C2329E6F-8D5E-4A40-8149-5400B83E5860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958DFAF1-1A64-4840-B61F-26A8E94E3586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3E94942A-05E2-4C5D-B081-82354D99A9CB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3EF70331-4276-404A-BE04-D685C858AC14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7E8B336B-372C-487C-99CA-F2A50200978C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40CAB52-E90D-4702-A736-6DF10EA45D1D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6D9D2049-EA05-4FDD-AA7F-89A427ED9830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7A68A0CD-93E6-49A4-94ED-ADCAA66D63E9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D4E8C545-9C1E-4FAF-85FD-3A9588BE9D7A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93836ACA-B0D8-435A-B97A-B2B50BE5B49B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E2A680A2-04B1-48FA-B5FF-36E9EECB0FD0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CC34478-44B2-4DFA-9FEE-D9BCD19B57BC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CF5A962E-802A-4ABA-BC39-79707249EA1C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3942FBC1-A0CC-4712-8015-C244690E4A44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B7F19BF6-8626-41DA-8066-0B9456AB2CB8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91910110-6A26-4B0A-B17A-46F573CB5C36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71357E58-04EA-4A2E-8879-7887B04A13C7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F5E7F082-9278-4E87-BDCB-1D679733AA85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66C2BF29-C9B9-44B2-A2DA-D0A4DC5F5921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DF985A41-1C7E-4712-8BF4-403F39EBE8A1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817E9C14-56A3-48AA-98FD-C16C53F62011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32B956F-FA6F-4D1E-A974-1076CB4315C7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159FAEA6-3F89-44F4-8E19-B11E7E73BD76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1BDFAF87-9949-469F-8832-9E2D06D432DC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3B930082-EF85-47F0-B092-1CE9EEE2E00F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AFBF065-5991-4924-963B-CFF43B5D5FDF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2B3596FC-48E0-462B-989C-F13CB7BD68F6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BA78C00-0C4E-464C-8297-0ADEE4B1ABAB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36CFA89-7EDB-4BF9-8C4F-D4B447F365DC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C034ACBD-3CFB-47A3-9144-1AE49E6BBB3D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9ED2EFB4-DCD2-4651-8315-4F0E35AB6F06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DAEBC1B9-686F-4A1A-9CBB-987EE6E2F03F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15FDA4EF-CACA-4361-98C3-5A62C59599A5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BE4A11D4-5BFC-4031-B509-D93088B1CF35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37BF6296-FA5A-4780-A606-D51BF4CA24CC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570DA7E-F694-42E8-970F-F0F473301EC8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C22E0762-AB49-4847-95E5-47F6474ABF58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2CE934DF-6D03-461D-ADBD-DC2CDB220BC6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7562CBD3-3273-4061-98CF-6240191C86D1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E23083AF-540B-4105-B257-3C8F2030FC4D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A5265F2-9A2A-460C-9664-4C842FB843D9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75AC6CD4-96BA-44AD-A5DC-FF9197887F7C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A2B17186-0DDD-41FA-9215-11CEE2389AC5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9F63DE7C-E21C-4F6F-829B-955574684B55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F0829066-E861-4263-BC8D-119860DB866C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13A69349-AD33-4EFF-9381-F12AEBBBAF8E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E908B977-B505-4C0A-BA58-BB101CB2B253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3540898B-E83D-42A8-804E-E621877563A9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98516D88-EA68-4DEC-9CC5-B91074ED4C7A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1B5938A-4F1F-4E5D-9402-4267212675DA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2079A1BC-C8BE-418A-8A44-F84FC37B7627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4FBE85E0-8D02-462A-BAB2-948BDD56B00A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488E6CD5-B90B-4601-97AE-1D6E302D21D0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C6222E1F-DF99-4BA0-AB84-D8D31A488A50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55D0BCF7-B601-4F0E-9F53-1DF6EE50C41D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5A3BA3C0-C2EA-4DA5-9172-3B5FD41D5F80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AB73DED5-8689-4CCD-9303-A74674CC6A8F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D6277A63-13FC-4C9E-BCF4-DC9D22461E0A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2E2173F1-20C1-4596-BFCC-367BD0D26856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336BBED3-D47C-4D8E-B721-D76DB9A21046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A517C818-5852-4D7D-8661-B6B638A1041E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A69F453E-AE5C-4D60-BF4B-7C8C963BE692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E81DDFF-962B-4244-8169-E2B3C827418E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76BACEE-EF77-4C51-BF4B-3F9F940E9F9D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A5F204BA-D641-4F87-8618-739563B7C1E1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E59496ED-6085-48F5-ACD7-6A06A08655DB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C784DDB3-231C-48B5-BC1F-D3346D86EACB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FBD11709-7D77-4CE6-AF28-647AA375552E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DEBCA21-3DA9-42CF-B25D-57961654033D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71D15243-0D9D-4F0B-AAB1-EB8104D8458E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78BBA2DF-B71D-4421-93CE-EB90B765A2AD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6E781EF6-2179-4982-81D4-CDD509DBC7D2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D3ED71E1-CF4F-4C07-A4F7-4C36EA21E84B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7335F3B7-7083-4B6C-80A0-D4FF41BB22AF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6ACC621B-FB9A-4FB4-BC5E-AFD72F5376BD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E75D6F40-D74B-45A8-8C37-6B2D4AA7A3AE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6CFB0596-7369-4159-A893-E297C3AF3769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5BD5A596-9CC7-4CB0-AA29-5B1B645126F5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7153E3CC-0027-4844-B91F-C05F08EAA2F7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B0E7A07C-C991-44FB-BA22-A0A5E23B4782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A708F013-4AB0-4D49-921B-703783941335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E32F2B68-68BB-4114-B0A4-55DF784214CF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DCC967C-FE9D-4A60-A295-944A8B009EBD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47C31634-19A2-4850-8970-050FD925AB35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1CDA12D1-32CD-4CBF-97FD-D2545E2678B7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3A09255F-9346-4DFB-8A32-C7AACA3FF1F6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DC724947-3E5E-4A2B-B1A4-F1B7C316B252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4F4FE7-70DE-44F0-BC63-EF0CB13BE135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2FFC712-3D01-4177-B017-EA55BC8E3EFC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962E7997-724C-417D-9C1B-303B5BCAC741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F2BBF12B-9C6B-43C6-A456-FD1003334DD2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CC3745EE-1374-4AE4-B176-A634DF01F293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92AFA864-B656-4532-BE53-505D06A03DA8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1F3037DD-2D75-4F42-9BA0-BF702DCB59B1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90D1BD7-139A-42BB-992E-693F21CA8B64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E937506B-F7C7-4A8B-93D7-1B21BF7FEC06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B7FAF1B-6AEF-40CB-8DEF-6293F58FDDE5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F9B46BF9-D7EA-4ADA-8BFC-B8E81C4ACB7E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782612B9-189A-4A9A-BFAD-1047C66DBFD2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2C3E3C30-29E9-447B-A2AA-D7CD825CDCDF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1C58D3AD-877B-4BD3-9FEA-38CFA4C79289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4A08B31E-4B7D-4915-9D15-0A3FCA9A4CB2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4C94026-5FC8-4B23-BC35-16D69033F92D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4572B095-F7A1-431E-A7DC-5945A40F5A5C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ACCDE1AB-3B18-442F-BD68-DD5790176EC8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D8E8B8A4-C4CB-4286-B627-72512AA559FC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55EC3FA2-991E-42D9-9A5A-18EE9F01A342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AC9B1D59-A40B-4042-B812-E54FE2EDA070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981B1FE-2C27-4F4E-B4D9-E233151AE9A5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A5D77E41-EE18-4263-87BF-5A47B0A70004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993EFAE7-E58A-42CF-8E81-C86DD362D7AB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4CC3CF0F-8731-4119-9329-24A3787E5F83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12F0AF89-2953-4C6A-9519-0F88ECA90EA7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9B3C8685-EF5F-46C8-9BF0-04D1B394C4FA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B606E531-DA78-40A3-9ED6-EB832304B7FE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29D77C8A-0BC1-42C2-8CDE-01C54A6FF32D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8DCD5DE9-0520-46B3-9B59-CC92196D9B38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BD6BF18-E17F-410B-9AB9-A2056FD309C4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1A44104A-BE6B-4E80-BAA1-055AD7B4BB6B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E80F492A-F5B1-48E4-8D83-2A709BE7E6CA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738250C0-3F55-4D63-BD62-0E1DCBD75DDA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D6352273-D2BA-4900-8C7F-AF0FBDA7458E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31C31BDF-DD52-4716-9A2D-2A58F60EA527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6E4AAE67-CEA4-4368-94DD-4314B71D0384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6B6B7295-444E-491A-91E5-2DA303D98340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52864237-3CCD-4C18-95EA-632E335DBF9A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E6CCFB57-808E-414B-9484-2C4FD356A9A7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D950FECE-07F7-40A8-86A0-8D3C09964E8C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A1DEDE0A-8EE7-4F9D-ADB8-892AB659F7B8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18</xdr:row>
      <xdr:rowOff>131210</xdr:rowOff>
    </xdr:from>
    <xdr:ext cx="1489656" cy="76414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9B6A489B-197C-4B82-AC4F-D5003C4F3ACA}"/>
            </a:ext>
          </a:extLst>
        </xdr:cNvPr>
        <xdr:cNvSpPr txBox="1"/>
      </xdr:nvSpPr>
      <xdr:spPr>
        <a:xfrm flipV="1">
          <a:off x="5419726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675210EF-457C-4CD5-84FF-4D06F61476B9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3746DF1A-180C-4D4D-BAC5-58C8DA147CD1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2B809072-6F21-49A5-8CA1-550C211EAC26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9491390-43A4-4DAF-90A8-0A9CBA8969D1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66E32CDC-3094-497E-90B3-4BF5B95B90AA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C60055CD-63B0-4D54-943F-B245E590D783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3410616B-CF4F-4CD7-8044-4AA99BD56E9B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AFE831F9-30E4-434E-9BB2-4BBD948464DD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6C145461-4DD8-4B1C-A81F-E446F755D7F1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712E324E-8DE2-401A-9FF9-046483D1841A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42B775A3-730F-42A0-ADD6-20DCE0435551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FD18E74E-06C2-4FD2-B246-6A5F6DDC8739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5001AFD-122A-40A5-80F2-A220843F9DDE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EB6E1FD-9E40-4D53-9380-C0E0CA58629E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EED5A695-0502-4CEC-95DE-03AD589FAD5C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DDF7C15F-1F28-4450-A081-166DA851C8FB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D719BDA2-F897-4AFE-9AF9-3DF3A72B31B2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5D27E891-882F-4836-B303-C7D281B1FE31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9C7F8ABF-CC77-4DD2-A582-5E3181BE0876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247129EB-356E-4207-AA01-55D938EFC6FC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DF001530-BE6E-4A16-BC2E-2F32EBC72BAC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7BDE050-DDAB-4DBA-90F2-FF14B2DEE4DF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8F3D1939-095D-4094-AB36-F8B09CE43534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4A68370B-079B-469C-A002-11165C14C163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0410DE2-A8FE-4E12-9DD0-C6052F7387B3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6C9F91B9-A0A8-4E3A-BA67-BFD3463CCCA2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AFF1F78-DAAC-4D3F-AF1B-D1AF28AE1A8E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2ABF52C1-4B5D-4D7D-9A86-D9C2DBB66C45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EB05CD1F-AFB1-4881-A34F-5E9DCE725298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E8B8CCA7-1CB8-414F-9840-731BAAACC24D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29A1983D-224E-4B5D-90A0-1A27D359EA35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3DBE4BC-41D2-44F4-AE91-41E7B8AFAEBA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976A42B2-62B5-4221-90B7-501F0570667F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C616B51B-4B6E-42AF-AFD6-8E5EB1396E74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512E95C7-639F-4564-BFD4-3A2D7FD67A25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FC7797D0-F699-4FDA-B6DA-E377C33BE1FC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E48846E8-B709-4357-8CAF-B855B64B8832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DB7312C0-6174-4600-A4E3-C4AA70D29EAB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351CDD1-FD39-463E-A89A-C8E3026F2576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620C79E-7D1D-4DDA-86AD-1F71BC499C91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865CB187-AD89-4EDA-82C1-0BB145F5D57E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C7671E8A-916C-4A77-A772-41B31948BBA0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FD7E1E1C-6D59-46DC-9694-3326D0ACB513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49C190E7-5967-40D6-BEB2-650AD3EBA012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2CCBADEA-68A5-434B-9C54-2B294F3CC98C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24B9F198-17AA-4934-A08F-F925A2CD3614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FFEC4776-732A-4F5C-852A-3C0169D03F4B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1B1C71E5-3BA8-4950-B0C1-241D1304EEEF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5B60DC8C-222C-43D6-8A51-2DA67A82EC5B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B7306349-5204-4AB0-9F50-D109255C4FCB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B10E301F-E554-4917-BBB6-855B2488530B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6ED01428-A94F-4D53-9299-7B8761282A59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5F34AB8C-087A-443F-A058-560FE9D0E1A2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81873C10-1ADB-44B5-A507-E1CFD465092B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D5F2AC53-0389-4677-AF33-12144B6C4DF8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629FC033-4EE3-42AC-B8CE-A6A962178854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E0653232-9241-46A4-AEB2-4D0427BE1A47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F248D46B-860F-4BFD-8F61-E2733C926CF8}"/>
            </a:ext>
          </a:extLst>
        </xdr:cNvPr>
        <xdr:cNvSpPr txBox="1"/>
      </xdr:nvSpPr>
      <xdr:spPr>
        <a:xfrm flipV="1">
          <a:off x="5419726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B8E696F9-8162-41A9-A678-1C8C2A977B82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C645C8DF-A9D2-4531-AB9E-30ADF20845FD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5C84189F-A7CF-48D4-B3BC-7428EC521D06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CB372B4-412C-442F-95DB-86ADB937BF19}"/>
            </a:ext>
          </a:extLst>
        </xdr:cNvPr>
        <xdr:cNvSpPr txBox="1"/>
      </xdr:nvSpPr>
      <xdr:spPr>
        <a:xfrm flipV="1">
          <a:off x="5419726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EFFBBC52-B8EE-46A8-BB14-9485607BFE11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E0E0991F-8C26-4165-94F3-603EE25FDA3D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FAC21346-D0A9-4D2E-A71B-30460118DA08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1E4ADA98-A56E-44D1-B6EB-F742B80CB1FB}"/>
            </a:ext>
          </a:extLst>
        </xdr:cNvPr>
        <xdr:cNvSpPr txBox="1"/>
      </xdr:nvSpPr>
      <xdr:spPr>
        <a:xfrm flipV="1">
          <a:off x="5419726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83E21585-3EA0-4754-A25B-A6B0E27040D4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469F1CF5-B7BA-4C37-AFC1-B7EDCF1E2853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28F6620B-4049-4FD1-8BF4-59F4E594B2E9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1F21D931-4619-4917-B823-842C6B1476BA}"/>
            </a:ext>
          </a:extLst>
        </xdr:cNvPr>
        <xdr:cNvSpPr txBox="1"/>
      </xdr:nvSpPr>
      <xdr:spPr>
        <a:xfrm flipV="1">
          <a:off x="5419726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AFE6C-74FA-42C5-9AB4-51BCE9407DCD}">
  <dimension ref="A1:R40"/>
  <sheetViews>
    <sheetView tabSelected="1" workbookViewId="0">
      <selection activeCell="F1" sqref="F1:L1"/>
    </sheetView>
  </sheetViews>
  <sheetFormatPr defaultRowHeight="15" x14ac:dyDescent="0.25"/>
  <sheetData>
    <row r="1" spans="1:18" x14ac:dyDescent="0.25">
      <c r="F1" s="64" t="s">
        <v>63</v>
      </c>
      <c r="G1" s="64"/>
      <c r="H1" s="64"/>
      <c r="I1" s="64"/>
      <c r="J1" s="64"/>
      <c r="K1" s="64"/>
      <c r="L1" s="64"/>
    </row>
    <row r="2" spans="1:18" x14ac:dyDescent="0.25">
      <c r="A2" s="1"/>
      <c r="B2" s="2" t="s">
        <v>0</v>
      </c>
      <c r="C2" s="2"/>
      <c r="D2" s="2"/>
      <c r="E2" s="2"/>
      <c r="F2" s="2"/>
      <c r="G2" s="2"/>
      <c r="H2" s="3"/>
      <c r="I2" s="2"/>
      <c r="J2" s="2"/>
      <c r="K2" s="2"/>
      <c r="L2" s="4"/>
      <c r="M2" s="2" t="s">
        <v>1</v>
      </c>
      <c r="N2" s="2"/>
      <c r="O2" s="2"/>
      <c r="P2" s="5"/>
      <c r="Q2" s="5"/>
      <c r="R2" s="6"/>
    </row>
    <row r="3" spans="1:18" x14ac:dyDescent="0.25">
      <c r="A3" s="2"/>
      <c r="B3" s="2"/>
      <c r="C3" s="2"/>
      <c r="D3" s="2"/>
      <c r="E3" s="2"/>
      <c r="F3" s="2"/>
      <c r="G3" s="2"/>
      <c r="H3" s="3"/>
      <c r="I3" s="2"/>
      <c r="J3" s="2"/>
      <c r="K3" s="2"/>
      <c r="L3" s="4"/>
      <c r="M3" s="2"/>
      <c r="N3" s="2"/>
      <c r="O3" s="2"/>
      <c r="P3" s="2"/>
      <c r="Q3" s="2"/>
      <c r="R3" s="7"/>
    </row>
    <row r="4" spans="1:18" x14ac:dyDescent="0.25">
      <c r="A4" s="2"/>
      <c r="B4" s="2"/>
      <c r="C4" s="8" t="s">
        <v>2</v>
      </c>
      <c r="D4" s="9"/>
      <c r="E4" s="10" t="s">
        <v>3</v>
      </c>
      <c r="F4" s="2"/>
      <c r="G4" s="10" t="s">
        <v>3</v>
      </c>
      <c r="H4" s="3"/>
      <c r="I4" s="2"/>
      <c r="J4" s="2"/>
      <c r="K4" s="2"/>
      <c r="L4" s="4"/>
      <c r="M4" s="2"/>
      <c r="N4" s="4"/>
      <c r="O4" s="2"/>
      <c r="P4" s="2"/>
      <c r="Q4" s="2"/>
      <c r="R4" s="7"/>
    </row>
    <row r="5" spans="1:18" x14ac:dyDescent="0.25">
      <c r="A5" s="2"/>
      <c r="B5" s="2"/>
      <c r="C5" s="8" t="s">
        <v>4</v>
      </c>
      <c r="D5" s="9"/>
      <c r="E5" s="10" t="s">
        <v>4</v>
      </c>
      <c r="F5" s="10"/>
      <c r="G5" s="10" t="s">
        <v>5</v>
      </c>
      <c r="H5" s="3"/>
      <c r="I5" s="2"/>
      <c r="J5" s="2"/>
      <c r="K5" s="2"/>
      <c r="L5" s="4"/>
      <c r="M5" s="11" t="s">
        <v>6</v>
      </c>
      <c r="N5" s="4"/>
      <c r="O5" s="4"/>
      <c r="P5" s="11" t="s">
        <v>7</v>
      </c>
      <c r="Q5" s="11"/>
      <c r="R5" s="7"/>
    </row>
    <row r="6" spans="1:18" x14ac:dyDescent="0.25">
      <c r="A6" s="2" t="s">
        <v>8</v>
      </c>
      <c r="B6" s="12"/>
      <c r="C6" s="8"/>
      <c r="D6" s="13"/>
      <c r="E6" s="10"/>
      <c r="F6" s="12"/>
      <c r="G6" s="10"/>
      <c r="H6" s="14"/>
      <c r="I6" s="12"/>
      <c r="J6" s="2" t="s">
        <v>9</v>
      </c>
      <c r="K6" s="12"/>
      <c r="L6" s="12"/>
      <c r="M6" s="15"/>
      <c r="N6" s="12"/>
      <c r="O6" s="12"/>
      <c r="P6" s="15"/>
      <c r="Q6" s="15"/>
      <c r="R6" s="16"/>
    </row>
    <row r="7" spans="1:18" x14ac:dyDescent="0.25">
      <c r="A7" s="15" t="s">
        <v>10</v>
      </c>
      <c r="B7" s="12"/>
      <c r="C7" s="17">
        <v>12000</v>
      </c>
      <c r="D7" s="18"/>
      <c r="E7" s="19">
        <f>W163</f>
        <v>0</v>
      </c>
      <c r="F7" s="19"/>
      <c r="G7" s="19">
        <v>9430</v>
      </c>
      <c r="H7" s="20"/>
      <c r="I7" s="21"/>
      <c r="J7" s="21" t="s">
        <v>11</v>
      </c>
      <c r="K7" s="21"/>
      <c r="L7" s="22"/>
      <c r="M7" s="19">
        <f>V167</f>
        <v>0</v>
      </c>
      <c r="N7" s="19"/>
      <c r="O7" s="22"/>
      <c r="P7" s="19">
        <v>5167.6099999999897</v>
      </c>
      <c r="Q7" s="19"/>
      <c r="R7" s="23"/>
    </row>
    <row r="8" spans="1:18" x14ac:dyDescent="0.25">
      <c r="A8" s="15" t="s">
        <v>12</v>
      </c>
      <c r="B8" s="12"/>
      <c r="C8" s="24"/>
      <c r="D8" s="25"/>
      <c r="E8" s="21">
        <v>0</v>
      </c>
      <c r="F8" s="21"/>
      <c r="G8" s="21">
        <v>0</v>
      </c>
      <c r="H8" s="20"/>
      <c r="I8" s="21"/>
      <c r="J8" s="21" t="s">
        <v>13</v>
      </c>
      <c r="K8" s="21"/>
      <c r="L8" s="21"/>
      <c r="M8" s="21"/>
      <c r="N8" s="21"/>
      <c r="O8" s="21"/>
      <c r="P8" s="21"/>
      <c r="Q8" s="21"/>
      <c r="R8" s="26"/>
    </row>
    <row r="9" spans="1:18" x14ac:dyDescent="0.25">
      <c r="A9" s="12" t="s">
        <v>14</v>
      </c>
      <c r="B9" s="22"/>
      <c r="C9" s="27">
        <v>2500</v>
      </c>
      <c r="D9" s="22"/>
      <c r="E9" s="21">
        <f>X163+X164+X165</f>
        <v>0</v>
      </c>
      <c r="F9" s="22"/>
      <c r="G9" s="21">
        <v>0</v>
      </c>
      <c r="H9" s="20"/>
      <c r="I9" s="21"/>
      <c r="J9" s="21" t="s">
        <v>15</v>
      </c>
      <c r="K9" s="21"/>
      <c r="L9" s="19">
        <f>-AJ163-AJ164-AJ165</f>
        <v>0</v>
      </c>
      <c r="M9" s="21"/>
      <c r="N9" s="21"/>
      <c r="O9" s="19">
        <v>1724.06</v>
      </c>
      <c r="P9" s="21"/>
      <c r="Q9" s="21"/>
      <c r="R9" s="26"/>
    </row>
    <row r="10" spans="1:18" x14ac:dyDescent="0.25">
      <c r="A10" s="12" t="s">
        <v>16</v>
      </c>
      <c r="B10" s="22"/>
      <c r="C10" s="24"/>
      <c r="D10" s="22"/>
      <c r="E10" s="21">
        <v>0</v>
      </c>
      <c r="F10" s="22"/>
      <c r="G10" s="21">
        <v>1800</v>
      </c>
      <c r="H10" s="20"/>
      <c r="I10" s="21"/>
      <c r="J10" s="12" t="s">
        <v>17</v>
      </c>
      <c r="K10" s="22"/>
      <c r="L10" s="21">
        <f>AF165</f>
        <v>0</v>
      </c>
      <c r="M10" s="22"/>
      <c r="N10" s="22"/>
      <c r="O10" s="22"/>
      <c r="P10" s="22"/>
      <c r="Q10" s="21"/>
      <c r="R10" s="26" t="s">
        <v>18</v>
      </c>
    </row>
    <row r="11" spans="1:18" x14ac:dyDescent="0.25">
      <c r="A11" s="15" t="s">
        <v>19</v>
      </c>
      <c r="B11" s="12"/>
      <c r="C11" s="27">
        <v>300</v>
      </c>
      <c r="D11" s="25"/>
      <c r="E11" s="21">
        <f>Z163</f>
        <v>0</v>
      </c>
      <c r="F11" s="21"/>
      <c r="G11" s="21">
        <v>565.94000000000005</v>
      </c>
      <c r="H11" s="20"/>
      <c r="I11" s="21"/>
      <c r="J11" s="21" t="s">
        <v>20</v>
      </c>
      <c r="K11" s="21"/>
      <c r="L11" s="21">
        <f>AB165</f>
        <v>0</v>
      </c>
      <c r="M11" s="21"/>
      <c r="N11" s="21"/>
      <c r="O11" s="21">
        <v>1050</v>
      </c>
      <c r="P11" s="21"/>
      <c r="Q11" s="28"/>
      <c r="R11" s="26" t="s">
        <v>18</v>
      </c>
    </row>
    <row r="12" spans="1:18" x14ac:dyDescent="0.25">
      <c r="A12" s="12" t="s">
        <v>21</v>
      </c>
      <c r="B12" s="12"/>
      <c r="C12" s="27">
        <v>1200</v>
      </c>
      <c r="D12" s="25"/>
      <c r="E12" s="21">
        <f>Y163+Y164+Y165</f>
        <v>0</v>
      </c>
      <c r="F12" s="21"/>
      <c r="G12" s="21">
        <v>0</v>
      </c>
      <c r="H12" s="20"/>
      <c r="I12" s="21"/>
      <c r="J12" s="21" t="s">
        <v>22</v>
      </c>
      <c r="K12" s="21"/>
      <c r="L12" s="29">
        <f>AH165</f>
        <v>0</v>
      </c>
      <c r="M12" s="28">
        <f>SUM(L7:L12)</f>
        <v>0</v>
      </c>
      <c r="N12" s="19"/>
      <c r="O12" s="30">
        <v>903.53</v>
      </c>
      <c r="P12" s="28">
        <f>SUM(O7:O12)</f>
        <v>3677.59</v>
      </c>
      <c r="Q12" s="31"/>
      <c r="R12" s="32" t="s">
        <v>18</v>
      </c>
    </row>
    <row r="13" spans="1:18" x14ac:dyDescent="0.25">
      <c r="A13" s="12"/>
      <c r="B13" s="12"/>
      <c r="C13" s="33">
        <f>SUM(C7:C12)</f>
        <v>16000</v>
      </c>
      <c r="D13" s="18"/>
      <c r="E13" s="34">
        <f>SUM(E7:E12)</f>
        <v>0</v>
      </c>
      <c r="F13" s="19"/>
      <c r="G13" s="34">
        <f>SUM(G7:G12)</f>
        <v>11795.94</v>
      </c>
      <c r="H13" s="20"/>
      <c r="I13" s="21"/>
      <c r="J13" s="21"/>
      <c r="K13" s="21"/>
      <c r="L13" s="21"/>
      <c r="M13" s="35"/>
      <c r="N13" s="21"/>
      <c r="O13" s="21"/>
      <c r="P13" s="35"/>
      <c r="Q13" s="31"/>
      <c r="R13" s="26" t="s">
        <v>18</v>
      </c>
    </row>
    <row r="14" spans="1:18" x14ac:dyDescent="0.25">
      <c r="A14" s="22"/>
      <c r="B14" s="22"/>
      <c r="C14" s="27"/>
      <c r="D14" s="22"/>
      <c r="E14" s="21"/>
      <c r="F14" s="21"/>
      <c r="G14" s="21"/>
      <c r="H14" s="20"/>
      <c r="I14" s="21"/>
      <c r="J14" s="22"/>
      <c r="K14" s="22"/>
      <c r="L14" s="22"/>
      <c r="M14" s="28">
        <f>SUM(M7:M12)</f>
        <v>0</v>
      </c>
      <c r="N14" s="12"/>
      <c r="O14" s="12"/>
      <c r="P14" s="28">
        <f>SUM(P7:P12)</f>
        <v>8845.1999999999898</v>
      </c>
      <c r="Q14" s="22"/>
      <c r="R14" s="26" t="s">
        <v>18</v>
      </c>
    </row>
    <row r="15" spans="1:18" x14ac:dyDescent="0.25">
      <c r="A15" s="36" t="s">
        <v>23</v>
      </c>
      <c r="B15" s="12"/>
      <c r="C15" s="27"/>
      <c r="D15" s="25"/>
      <c r="E15" s="21"/>
      <c r="F15" s="21"/>
      <c r="G15" s="21"/>
      <c r="H15" s="20"/>
      <c r="I15" s="21"/>
      <c r="J15" s="37" t="s">
        <v>24</v>
      </c>
      <c r="K15" s="21"/>
      <c r="L15" s="21"/>
      <c r="M15" s="21"/>
      <c r="N15" s="21"/>
      <c r="O15" s="21"/>
      <c r="P15" s="21"/>
      <c r="Q15" s="21"/>
      <c r="R15" s="26" t="s">
        <v>18</v>
      </c>
    </row>
    <row r="16" spans="1:18" x14ac:dyDescent="0.25">
      <c r="A16" s="15" t="s">
        <v>25</v>
      </c>
      <c r="B16" s="12"/>
      <c r="C16" s="17">
        <v>2700</v>
      </c>
      <c r="D16" s="18"/>
      <c r="E16" s="19">
        <f>-AF163-AF164-AF165+AF144</f>
        <v>0</v>
      </c>
      <c r="F16" s="19"/>
      <c r="G16" s="19">
        <v>3378.2799999999997</v>
      </c>
      <c r="H16" s="20"/>
      <c r="I16" s="21"/>
      <c r="J16" s="21" t="s">
        <v>26</v>
      </c>
      <c r="K16" s="21"/>
      <c r="L16" s="21"/>
      <c r="M16" s="21"/>
      <c r="N16" s="21"/>
      <c r="O16" s="21"/>
      <c r="P16" s="21"/>
      <c r="Q16" s="21"/>
      <c r="R16" s="26" t="s">
        <v>18</v>
      </c>
    </row>
    <row r="17" spans="1:18" x14ac:dyDescent="0.25">
      <c r="A17" s="15" t="s">
        <v>27</v>
      </c>
      <c r="B17" s="12"/>
      <c r="C17" s="27">
        <v>200</v>
      </c>
      <c r="D17" s="25"/>
      <c r="E17" s="21">
        <f>-AF144</f>
        <v>0</v>
      </c>
      <c r="F17" s="21"/>
      <c r="G17" s="21">
        <v>200</v>
      </c>
      <c r="H17" s="20"/>
      <c r="I17" s="21"/>
      <c r="J17" s="12" t="s">
        <v>28</v>
      </c>
      <c r="K17" s="21"/>
      <c r="L17" s="21">
        <f>-Y165</f>
        <v>0</v>
      </c>
      <c r="M17" s="22"/>
      <c r="N17" s="21"/>
      <c r="O17" s="21">
        <v>120</v>
      </c>
      <c r="P17" s="21"/>
      <c r="Q17" s="21"/>
      <c r="R17" s="6" t="s">
        <v>18</v>
      </c>
    </row>
    <row r="18" spans="1:18" x14ac:dyDescent="0.25">
      <c r="A18" s="12" t="s">
        <v>29</v>
      </c>
      <c r="B18" s="22"/>
      <c r="C18" s="27">
        <v>1000</v>
      </c>
      <c r="D18" s="22"/>
      <c r="E18" s="21">
        <v>0</v>
      </c>
      <c r="F18" s="21"/>
      <c r="G18" s="21">
        <v>0</v>
      </c>
      <c r="H18" s="20"/>
      <c r="I18" s="38"/>
      <c r="J18" s="12" t="s">
        <v>30</v>
      </c>
      <c r="K18" s="21"/>
      <c r="L18" s="21">
        <f>-X165</f>
        <v>0</v>
      </c>
      <c r="M18" s="22"/>
      <c r="N18" s="22"/>
      <c r="O18" s="22"/>
      <c r="P18" s="22"/>
      <c r="Q18" s="21"/>
      <c r="R18" s="6" t="s">
        <v>18</v>
      </c>
    </row>
    <row r="19" spans="1:18" x14ac:dyDescent="0.25">
      <c r="A19" s="15" t="s">
        <v>31</v>
      </c>
      <c r="B19" s="12"/>
      <c r="C19" s="27">
        <v>2500</v>
      </c>
      <c r="D19" s="25"/>
      <c r="E19" s="21">
        <f>-AC163-AC164-AC165</f>
        <v>0</v>
      </c>
      <c r="F19" s="21"/>
      <c r="G19" s="21">
        <v>377.5100000000001</v>
      </c>
      <c r="H19" s="20"/>
      <c r="I19" s="38"/>
      <c r="J19" s="12" t="s">
        <v>32</v>
      </c>
      <c r="K19" s="22"/>
      <c r="L19" s="29">
        <f>-Z166</f>
        <v>0</v>
      </c>
      <c r="M19" s="21">
        <f>SUM(L17:L19)</f>
        <v>0</v>
      </c>
      <c r="N19" s="22"/>
      <c r="O19" s="29">
        <v>400</v>
      </c>
      <c r="P19" s="21">
        <f>SUM(O17:O19)</f>
        <v>520</v>
      </c>
      <c r="Q19" s="22"/>
      <c r="R19" s="26" t="s">
        <v>18</v>
      </c>
    </row>
    <row r="20" spans="1:18" x14ac:dyDescent="0.25">
      <c r="A20" s="12" t="s">
        <v>33</v>
      </c>
      <c r="B20" s="12"/>
      <c r="C20" s="27">
        <v>4400</v>
      </c>
      <c r="D20" s="25"/>
      <c r="E20" s="21">
        <f>-AD163</f>
        <v>0</v>
      </c>
      <c r="F20" s="21"/>
      <c r="G20" s="21">
        <v>3822</v>
      </c>
      <c r="H20" s="20"/>
      <c r="I20" s="21"/>
      <c r="J20" s="22"/>
      <c r="K20" s="22"/>
      <c r="L20" s="22"/>
      <c r="M20" s="22"/>
      <c r="N20" s="22"/>
      <c r="O20" s="22"/>
      <c r="P20" s="22"/>
      <c r="Q20" s="19"/>
      <c r="R20" s="6" t="s">
        <v>18</v>
      </c>
    </row>
    <row r="21" spans="1:18" x14ac:dyDescent="0.25">
      <c r="A21" s="12" t="s">
        <v>34</v>
      </c>
      <c r="B21" s="39" t="s">
        <v>35</v>
      </c>
      <c r="C21" s="27">
        <v>4250</v>
      </c>
      <c r="D21" s="25"/>
      <c r="E21" s="21">
        <f>-AB163-AB164-AB165-AA163</f>
        <v>0</v>
      </c>
      <c r="F21" s="21"/>
      <c r="G21" s="28">
        <v>1187.8600000000001</v>
      </c>
      <c r="H21" s="20"/>
      <c r="I21" s="21"/>
      <c r="J21" s="21"/>
      <c r="K21" s="21"/>
      <c r="L21" s="21"/>
      <c r="M21" s="34">
        <f>M14-M19</f>
        <v>0</v>
      </c>
      <c r="N21" s="19"/>
      <c r="O21" s="19"/>
      <c r="P21" s="34">
        <f>P14-P19</f>
        <v>8325.1999999999898</v>
      </c>
      <c r="Q21" s="21"/>
      <c r="R21" s="32" t="s">
        <v>18</v>
      </c>
    </row>
    <row r="22" spans="1:18" x14ac:dyDescent="0.25">
      <c r="A22" s="12" t="s">
        <v>36</v>
      </c>
      <c r="B22" s="22"/>
      <c r="C22" s="27">
        <v>500</v>
      </c>
      <c r="D22" s="22"/>
      <c r="E22" s="21">
        <f>-AI125-AI130</f>
        <v>0</v>
      </c>
      <c r="F22" s="21"/>
      <c r="G22" s="21">
        <v>490.98</v>
      </c>
      <c r="H22" s="20"/>
      <c r="I22" s="21"/>
      <c r="J22" s="22"/>
      <c r="K22" s="21"/>
      <c r="L22" s="21"/>
      <c r="M22" s="21"/>
      <c r="N22" s="21"/>
      <c r="O22" s="21"/>
      <c r="P22" s="21"/>
      <c r="Q22" s="21"/>
      <c r="R22" s="26" t="s">
        <v>18</v>
      </c>
    </row>
    <row r="23" spans="1:18" x14ac:dyDescent="0.25">
      <c r="A23" s="40" t="s">
        <v>37</v>
      </c>
      <c r="B23" s="39" t="s">
        <v>38</v>
      </c>
      <c r="C23" s="27">
        <v>0</v>
      </c>
      <c r="D23" s="22"/>
      <c r="E23" s="22"/>
      <c r="F23" s="22"/>
      <c r="G23" s="22"/>
      <c r="H23" s="20"/>
      <c r="I23" s="21"/>
      <c r="J23" s="37" t="s">
        <v>39</v>
      </c>
      <c r="K23" s="21"/>
      <c r="L23" s="21"/>
      <c r="M23" s="21"/>
      <c r="N23" s="21"/>
      <c r="O23" s="21"/>
      <c r="P23" s="21"/>
      <c r="Q23" s="19"/>
      <c r="R23" s="26" t="s">
        <v>18</v>
      </c>
    </row>
    <row r="24" spans="1:18" x14ac:dyDescent="0.25">
      <c r="A24" s="12" t="s">
        <v>40</v>
      </c>
      <c r="B24" s="12"/>
      <c r="C24" s="27">
        <v>400</v>
      </c>
      <c r="D24" s="25"/>
      <c r="E24" s="21">
        <f>-AE163</f>
        <v>0</v>
      </c>
      <c r="F24" s="21"/>
      <c r="G24" s="21">
        <v>372.82</v>
      </c>
      <c r="H24" s="20"/>
      <c r="I24" s="21"/>
      <c r="J24" s="21" t="s">
        <v>41</v>
      </c>
      <c r="K24" s="21"/>
      <c r="L24" s="21"/>
      <c r="M24" s="19">
        <f>P27</f>
        <v>8325.2000000000007</v>
      </c>
      <c r="N24" s="19"/>
      <c r="O24" s="19"/>
      <c r="P24" s="19">
        <v>12120.080000000002</v>
      </c>
      <c r="Q24" s="21"/>
      <c r="R24" s="32" t="s">
        <v>18</v>
      </c>
    </row>
    <row r="25" spans="1:18" x14ac:dyDescent="0.25">
      <c r="A25" s="12" t="s">
        <v>42</v>
      </c>
      <c r="B25" s="12"/>
      <c r="C25" s="27">
        <v>550</v>
      </c>
      <c r="D25" s="25"/>
      <c r="E25" s="21">
        <f>-AI46</f>
        <v>0</v>
      </c>
      <c r="F25" s="21"/>
      <c r="G25" s="21">
        <v>510.27</v>
      </c>
      <c r="H25" s="20"/>
      <c r="I25" s="41"/>
      <c r="J25" s="21" t="s">
        <v>43</v>
      </c>
      <c r="K25" s="21"/>
      <c r="L25" s="21"/>
      <c r="M25" s="21">
        <f>E34</f>
        <v>0</v>
      </c>
      <c r="N25" s="21"/>
      <c r="O25" s="21"/>
      <c r="P25" s="21">
        <f>G34</f>
        <v>-3794.880000000001</v>
      </c>
      <c r="Q25" s="21"/>
      <c r="R25" s="26" t="s">
        <v>18</v>
      </c>
    </row>
    <row r="26" spans="1:18" x14ac:dyDescent="0.25">
      <c r="A26" s="12" t="s">
        <v>44</v>
      </c>
      <c r="B26" s="12"/>
      <c r="C26" s="27">
        <v>250</v>
      </c>
      <c r="D26" s="25"/>
      <c r="E26" s="21">
        <f>-AI105-AI106</f>
        <v>0</v>
      </c>
      <c r="F26" s="21"/>
      <c r="G26" s="21">
        <v>228</v>
      </c>
      <c r="H26" s="20"/>
      <c r="I26" s="21"/>
      <c r="J26" s="21"/>
      <c r="K26" s="21"/>
      <c r="L26" s="21"/>
      <c r="M26" s="21"/>
      <c r="N26" s="21"/>
      <c r="O26" s="21"/>
      <c r="P26" s="21"/>
      <c r="Q26" s="19"/>
      <c r="R26" s="26" t="s">
        <v>18</v>
      </c>
    </row>
    <row r="27" spans="1:18" x14ac:dyDescent="0.25">
      <c r="A27" s="12" t="s">
        <v>45</v>
      </c>
      <c r="B27" s="22"/>
      <c r="C27" s="27">
        <v>250</v>
      </c>
      <c r="D27" s="22"/>
      <c r="E27" s="21">
        <f>-AI134-AI146-AI156</f>
        <v>0</v>
      </c>
      <c r="F27" s="21"/>
      <c r="G27" s="21">
        <v>226</v>
      </c>
      <c r="H27" s="20"/>
      <c r="I27" s="21"/>
      <c r="J27" s="21" t="s">
        <v>46</v>
      </c>
      <c r="K27" s="21"/>
      <c r="L27" s="21"/>
      <c r="M27" s="34">
        <f>SUM(M24:M26)</f>
        <v>8325.2000000000007</v>
      </c>
      <c r="N27" s="19"/>
      <c r="O27" s="19"/>
      <c r="P27" s="34">
        <f>SUM(P24:P26)</f>
        <v>8325.2000000000007</v>
      </c>
      <c r="Q27" s="21"/>
      <c r="R27" s="32" t="s">
        <v>18</v>
      </c>
    </row>
    <row r="28" spans="1:18" x14ac:dyDescent="0.25">
      <c r="A28" s="12" t="s">
        <v>47</v>
      </c>
      <c r="B28" s="12"/>
      <c r="C28" s="27">
        <v>800</v>
      </c>
      <c r="D28" s="25"/>
      <c r="E28" s="21">
        <f>-AI36</f>
        <v>0</v>
      </c>
      <c r="F28" s="21"/>
      <c r="G28" s="21">
        <v>738.7</v>
      </c>
      <c r="H28" s="20"/>
      <c r="I28" s="21"/>
      <c r="J28" s="42" t="s">
        <v>48</v>
      </c>
      <c r="K28" s="21"/>
      <c r="L28" s="21"/>
      <c r="M28" s="21"/>
      <c r="N28" s="21"/>
      <c r="O28" s="21"/>
      <c r="P28" s="21"/>
      <c r="Q28" s="21"/>
      <c r="R28" s="26" t="s">
        <v>18</v>
      </c>
    </row>
    <row r="29" spans="1:18" x14ac:dyDescent="0.25">
      <c r="A29" s="12" t="s">
        <v>49</v>
      </c>
      <c r="B29" s="12"/>
      <c r="C29" s="27">
        <v>250</v>
      </c>
      <c r="D29" s="25"/>
      <c r="E29" s="21">
        <f>-AG163</f>
        <v>0</v>
      </c>
      <c r="F29" s="21"/>
      <c r="G29" s="21">
        <v>214</v>
      </c>
      <c r="H29" s="20"/>
      <c r="I29" s="21"/>
      <c r="J29" s="43" t="s">
        <v>50</v>
      </c>
      <c r="K29" s="44"/>
      <c r="L29" s="21"/>
      <c r="M29" s="21"/>
      <c r="N29" s="21"/>
      <c r="O29" s="21"/>
      <c r="P29" s="45"/>
      <c r="Q29" s="45"/>
      <c r="R29" s="26" t="s">
        <v>18</v>
      </c>
    </row>
    <row r="30" spans="1:18" x14ac:dyDescent="0.25">
      <c r="A30" s="15" t="s">
        <v>51</v>
      </c>
      <c r="B30" s="12"/>
      <c r="C30" s="27">
        <v>400</v>
      </c>
      <c r="D30" s="25"/>
      <c r="E30" s="21">
        <f>-AH163-AH164-AH165</f>
        <v>0</v>
      </c>
      <c r="F30" s="21"/>
      <c r="G30" s="21">
        <v>3746.96</v>
      </c>
      <c r="H30" s="20"/>
      <c r="I30" s="21"/>
      <c r="J30" s="43" t="s">
        <v>52</v>
      </c>
      <c r="K30" s="21"/>
      <c r="L30" s="46"/>
      <c r="M30" s="21"/>
      <c r="N30" s="21"/>
      <c r="O30" s="47"/>
      <c r="P30" s="45"/>
      <c r="Q30" s="45"/>
      <c r="R30" s="48" t="s">
        <v>18</v>
      </c>
    </row>
    <row r="31" spans="1:18" x14ac:dyDescent="0.25">
      <c r="A31" s="15" t="s">
        <v>53</v>
      </c>
      <c r="B31" s="12"/>
      <c r="C31" s="27">
        <v>100</v>
      </c>
      <c r="D31" s="25"/>
      <c r="E31" s="21">
        <f>-AI163+AI36+AI46+AI105+AI106+AI125+AI130+AI134+AI146+AI156</f>
        <v>0</v>
      </c>
      <c r="F31" s="21"/>
      <c r="G31" s="21">
        <v>97.440000000000055</v>
      </c>
      <c r="H31" s="20"/>
      <c r="I31" s="21"/>
      <c r="J31" s="43" t="s">
        <v>54</v>
      </c>
      <c r="K31" s="49"/>
      <c r="L31" s="49"/>
      <c r="M31" s="49"/>
      <c r="N31" s="50"/>
      <c r="O31" s="51"/>
      <c r="P31" s="45"/>
      <c r="Q31" s="45"/>
      <c r="R31" s="48" t="s">
        <v>18</v>
      </c>
    </row>
    <row r="32" spans="1:18" x14ac:dyDescent="0.25">
      <c r="A32" s="12"/>
      <c r="B32" s="12"/>
      <c r="C32" s="33">
        <f>SUM(C16:C31)</f>
        <v>18550</v>
      </c>
      <c r="D32" s="18"/>
      <c r="E32" s="34">
        <f>SUM(E16:E31)</f>
        <v>0</v>
      </c>
      <c r="F32" s="19"/>
      <c r="G32" s="34">
        <f>SUM(G16:G31)</f>
        <v>15590.820000000002</v>
      </c>
      <c r="H32" s="22"/>
      <c r="I32" s="38"/>
      <c r="J32" s="43" t="s">
        <v>55</v>
      </c>
      <c r="K32" s="21"/>
      <c r="L32" s="50"/>
      <c r="M32" s="50"/>
      <c r="N32" s="50"/>
      <c r="O32" s="51"/>
      <c r="P32" s="45"/>
      <c r="Q32" s="45"/>
      <c r="R32" s="48" t="s">
        <v>18</v>
      </c>
    </row>
    <row r="33" spans="1:18" x14ac:dyDescent="0.25">
      <c r="A33" s="12"/>
      <c r="B33" s="12"/>
      <c r="C33" s="52"/>
      <c r="D33" s="18"/>
      <c r="E33" s="21"/>
      <c r="F33" s="21"/>
      <c r="G33" s="21"/>
      <c r="H33" s="21"/>
      <c r="I33" s="38"/>
      <c r="J33" s="43" t="s">
        <v>56</v>
      </c>
      <c r="K33" s="21"/>
      <c r="L33" s="50"/>
      <c r="M33" s="50"/>
      <c r="N33" s="50"/>
      <c r="O33" s="51"/>
      <c r="P33" s="45"/>
      <c r="Q33" s="45"/>
      <c r="R33" s="48" t="s">
        <v>18</v>
      </c>
    </row>
    <row r="34" spans="1:18" x14ac:dyDescent="0.25">
      <c r="A34" s="36" t="s">
        <v>57</v>
      </c>
      <c r="B34" s="12"/>
      <c r="C34" s="53">
        <f>+C13-C32</f>
        <v>-2550</v>
      </c>
      <c r="D34" s="18"/>
      <c r="E34" s="54">
        <f>+E13-E32</f>
        <v>0</v>
      </c>
      <c r="F34" s="19"/>
      <c r="G34" s="54">
        <f>+G13-G32</f>
        <v>-3794.880000000001</v>
      </c>
      <c r="H34" s="15"/>
      <c r="I34" s="12"/>
      <c r="J34" s="43" t="s">
        <v>58</v>
      </c>
      <c r="K34" s="12"/>
      <c r="L34" s="55"/>
      <c r="M34" s="55"/>
      <c r="N34" s="55"/>
      <c r="O34" s="51"/>
      <c r="P34" s="56"/>
      <c r="Q34" s="56"/>
      <c r="R34" s="48" t="s">
        <v>18</v>
      </c>
    </row>
    <row r="35" spans="1:18" x14ac:dyDescent="0.25">
      <c r="A35" s="22"/>
      <c r="B35" s="22"/>
      <c r="C35" s="22"/>
      <c r="D35" s="22"/>
      <c r="E35" s="22"/>
      <c r="F35" s="22"/>
      <c r="G35" s="22"/>
      <c r="H35" s="15"/>
      <c r="I35" s="12"/>
      <c r="J35" s="43" t="s">
        <v>59</v>
      </c>
      <c r="K35" s="12"/>
      <c r="L35" s="55"/>
      <c r="M35" s="55"/>
      <c r="N35" s="55"/>
      <c r="O35" s="51"/>
      <c r="P35" s="56"/>
      <c r="Q35" s="56"/>
      <c r="R35" s="48" t="s">
        <v>18</v>
      </c>
    </row>
    <row r="36" spans="1:18" x14ac:dyDescent="0.25">
      <c r="A36" s="12"/>
      <c r="B36" s="22"/>
      <c r="C36" s="22"/>
      <c r="D36" s="22"/>
      <c r="E36" s="22"/>
      <c r="F36" s="22"/>
      <c r="G36" s="22"/>
      <c r="H36" s="12"/>
      <c r="I36" s="12"/>
      <c r="J36" s="57" t="s">
        <v>60</v>
      </c>
      <c r="K36" s="12"/>
      <c r="L36" s="55"/>
      <c r="M36" s="55"/>
      <c r="N36" s="58"/>
      <c r="O36" s="51"/>
      <c r="P36" s="56"/>
      <c r="Q36" s="56"/>
      <c r="R36" s="59" t="s">
        <v>18</v>
      </c>
    </row>
    <row r="37" spans="1:18" x14ac:dyDescent="0.25">
      <c r="A37" s="4"/>
      <c r="B37" s="60"/>
      <c r="C37" s="60"/>
      <c r="D37" s="4"/>
      <c r="E37" s="4"/>
      <c r="F37" s="61"/>
      <c r="G37" s="12"/>
      <c r="H37" s="12"/>
      <c r="I37" s="12"/>
      <c r="J37" s="43" t="s">
        <v>61</v>
      </c>
      <c r="K37" s="12"/>
      <c r="L37" s="55"/>
      <c r="M37" s="55"/>
      <c r="N37" s="55"/>
      <c r="O37" s="51"/>
      <c r="P37" s="56"/>
      <c r="Q37" s="56"/>
      <c r="R37" s="59"/>
    </row>
    <row r="38" spans="1:18" x14ac:dyDescent="0.25">
      <c r="A38" s="4"/>
      <c r="B38" s="60"/>
      <c r="C38" s="60"/>
      <c r="D38" s="4"/>
      <c r="E38" s="4"/>
      <c r="F38" s="12"/>
      <c r="G38" s="12"/>
      <c r="H38" s="12"/>
      <c r="I38" s="12"/>
      <c r="J38" s="43" t="s">
        <v>62</v>
      </c>
      <c r="K38" s="12"/>
      <c r="L38" s="58"/>
      <c r="M38" s="58"/>
      <c r="N38" s="58"/>
      <c r="O38" s="62"/>
      <c r="P38" s="47"/>
      <c r="Q38" s="47"/>
      <c r="R38" s="59" t="s">
        <v>18</v>
      </c>
    </row>
    <row r="39" spans="1:18" x14ac:dyDescent="0.25">
      <c r="A39" s="4"/>
      <c r="B39" s="60"/>
      <c r="C39" s="6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59" t="s">
        <v>18</v>
      </c>
    </row>
    <row r="40" spans="1:18" x14ac:dyDescent="0.25">
      <c r="A40" s="4"/>
      <c r="B40" s="60"/>
      <c r="C40" s="6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7"/>
      <c r="R40" s="63" t="s">
        <v>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Ward</dc:creator>
  <cp:lastModifiedBy>Geraldine Ward</cp:lastModifiedBy>
  <dcterms:created xsi:type="dcterms:W3CDTF">2024-09-05T12:12:58Z</dcterms:created>
  <dcterms:modified xsi:type="dcterms:W3CDTF">2024-09-05T12:17:50Z</dcterms:modified>
</cp:coreProperties>
</file>